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autoCompressPictures="0"/>
  <bookViews>
    <workbookView xWindow="0" yWindow="0" windowWidth="26480" windowHeight="16220" activeTab="1"/>
  </bookViews>
  <sheets>
    <sheet name="Internals" sheetId="1" r:id="rId1"/>
    <sheet name="Calculator" sheetId="2" r:id="rId2"/>
  </sheets>
  <definedNames>
    <definedName name="DSU_list">Internals!$C$2:$C$3</definedName>
    <definedName name="SPW1_list">Internals!$F$2:$F$3</definedName>
    <definedName name="SPW2_list">Internals!$G$2:$G$4</definedName>
    <definedName name="SPWRTR_list">Internals!$D$2:$D$3</definedName>
    <definedName name="TEMP_list">Internals!$E$2</definedName>
    <definedName name="VCORE_list">Internals!$A$2</definedName>
    <definedName name="VLVDS_list">Internals!$B$2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L12" i="1"/>
  <c r="H10" i="1"/>
  <c r="D10" i="1"/>
  <c r="C10" i="1"/>
  <c r="B10" i="1"/>
  <c r="A10" i="1"/>
  <c r="G10" i="1"/>
  <c r="F10" i="1"/>
  <c r="L16" i="1"/>
  <c r="L11" i="1"/>
  <c r="L15" i="1"/>
  <c r="L18" i="1"/>
  <c r="L14" i="1"/>
  <c r="L17" i="1"/>
  <c r="L13" i="1"/>
  <c r="A14" i="1"/>
  <c r="K14" i="2"/>
  <c r="B14" i="1"/>
  <c r="M14" i="2"/>
</calcChain>
</file>

<file path=xl/sharedStrings.xml><?xml version="1.0" encoding="utf-8"?>
<sst xmlns="http://schemas.openxmlformats.org/spreadsheetml/2006/main" count="125" uniqueCount="97">
  <si>
    <t>VCORE_list</t>
  </si>
  <si>
    <t>VLVDS_list</t>
  </si>
  <si>
    <t>DSU_list</t>
  </si>
  <si>
    <t>Enabled</t>
  </si>
  <si>
    <t>Disabled</t>
  </si>
  <si>
    <t>SPWRTR_list</t>
  </si>
  <si>
    <t>DSU</t>
  </si>
  <si>
    <t>SPWRTR</t>
  </si>
  <si>
    <t>CPU utilization</t>
  </si>
  <si>
    <t>System Clock (MHz)</t>
  </si>
  <si>
    <t>VLVDS (V)</t>
  </si>
  <si>
    <t>VCORE (V)</t>
  </si>
  <si>
    <t>SpW Clock (MHz)</t>
  </si>
  <si>
    <r>
      <t>Temp (</t>
    </r>
    <r>
      <rPr>
        <sz val="11"/>
        <color theme="1"/>
        <rFont val="Tahoma"/>
        <family val="2"/>
      </rPr>
      <t>°</t>
    </r>
    <r>
      <rPr>
        <sz val="11"/>
        <color theme="1"/>
        <rFont val="Calibri"/>
        <family val="2"/>
      </rPr>
      <t>C)</t>
    </r>
  </si>
  <si>
    <t>TEMP_list</t>
  </si>
  <si>
    <t>Spacewire 1</t>
  </si>
  <si>
    <t>CPU1 utilization (%)</t>
  </si>
  <si>
    <t>CPU2 utilization (%)</t>
  </si>
  <si>
    <t>CPU3 utilization (%)</t>
  </si>
  <si>
    <t>CPU4 utilization (%)</t>
  </si>
  <si>
    <t>Spacewire 2</t>
  </si>
  <si>
    <t>Spacewire 3</t>
  </si>
  <si>
    <t>Spacewire 4</t>
  </si>
  <si>
    <t>Spacewire 5</t>
  </si>
  <si>
    <t>Spacewire 6</t>
  </si>
  <si>
    <t>Spacewire 7</t>
  </si>
  <si>
    <t>Spacewire 8</t>
  </si>
  <si>
    <t>SPW1_list</t>
  </si>
  <si>
    <t>SPW2_list</t>
  </si>
  <si>
    <t>Connected</t>
  </si>
  <si>
    <t>Not connected</t>
  </si>
  <si>
    <t>LVDS</t>
  </si>
  <si>
    <t>LVDS output</t>
  </si>
  <si>
    <t>Port status</t>
  </si>
  <si>
    <t>LVDS enabled</t>
  </si>
  <si>
    <t>LVDS connected</t>
  </si>
  <si>
    <t>DSU enabled</t>
  </si>
  <si>
    <t>SPWRTR enabled</t>
  </si>
  <si>
    <t>FORMULA for LVDS POWER</t>
  </si>
  <si>
    <t>Parameter</t>
  </si>
  <si>
    <t>Value</t>
  </si>
  <si>
    <t>Variable</t>
  </si>
  <si>
    <t>Description</t>
  </si>
  <si>
    <t>Number of activated LVDS signals</t>
  </si>
  <si>
    <t>TransferSpeed</t>
  </si>
  <si>
    <t>Speed of the LVDS links (0 if not used)</t>
  </si>
  <si>
    <t>ConnectedLVDS</t>
  </si>
  <si>
    <t>1 if something is connected to the LVDS signals, 0 otherwise.</t>
  </si>
  <si>
    <t>FORMULA for CORE POWER</t>
  </si>
  <si>
    <t>RESET POWER</t>
  </si>
  <si>
    <t>RESET power can be divided into IDDQ and others</t>
  </si>
  <si>
    <t>1 if DSU activated, 0 otherwise</t>
  </si>
  <si>
    <t>Current (mA)</t>
  </si>
  <si>
    <t>Power</t>
  </si>
  <si>
    <t>1 if SPWRTR activated, 0 otherwise</t>
  </si>
  <si>
    <t>IDDQ leakage typ current at room temperature</t>
  </si>
  <si>
    <t>CPU</t>
  </si>
  <si>
    <t>CPU utilization (0 to 4)</t>
  </si>
  <si>
    <t>FREQ</t>
  </si>
  <si>
    <t>Frequency of the AHB system</t>
  </si>
  <si>
    <t>A (RESET) = P_IDDQ + A_other</t>
  </si>
  <si>
    <t>P_IDDQ</t>
  </si>
  <si>
    <t>A_other</t>
  </si>
  <si>
    <t>A+LVDS*(B+C*TransferSpeed + D*ConnectedLVDS)</t>
  </si>
  <si>
    <t>A (IDLE)</t>
  </si>
  <si>
    <t>B (Extra power/LVDS)</t>
  </si>
  <si>
    <t>C (RATE/LVDS ratio)</t>
  </si>
  <si>
    <t>D (Connected LVDS factor)</t>
  </si>
  <si>
    <t>A + (B+C*(DSU!=0)+D*(SPWRTR!=0) + E*(CPU))*(FREQ/250)</t>
  </si>
  <si>
    <t>A (RESET)</t>
  </si>
  <si>
    <t>B (IDLE)</t>
  </si>
  <si>
    <t>C (DSU)</t>
  </si>
  <si>
    <t>D (SPWRTR)</t>
  </si>
  <si>
    <t>E (CPU)</t>
  </si>
  <si>
    <t>Calculator</t>
  </si>
  <si>
    <t>Core</t>
  </si>
  <si>
    <t>Freq</t>
  </si>
  <si>
    <t>LVDS total</t>
  </si>
  <si>
    <t>LVDS transfering</t>
  </si>
  <si>
    <t>Transferring</t>
  </si>
  <si>
    <t>SPW power</t>
  </si>
  <si>
    <t>Port 1</t>
  </si>
  <si>
    <t>Port 2</t>
  </si>
  <si>
    <t>Port 3</t>
  </si>
  <si>
    <t>Port 4</t>
  </si>
  <si>
    <t>Port 5</t>
  </si>
  <si>
    <t>Port 6</t>
  </si>
  <si>
    <t>Port 7</t>
  </si>
  <si>
    <t>Port 8</t>
  </si>
  <si>
    <t>Core power (mW)</t>
  </si>
  <si>
    <t>LVDS power (mW)</t>
  </si>
  <si>
    <t>SPW rate</t>
  </si>
  <si>
    <t>Version: 2017-02-24</t>
  </si>
  <si>
    <t xml:space="preserve">Benchmarking and Validation (GR740-VALT-0010) document for IO power results from measurements </t>
  </si>
  <si>
    <t>done on the GR-CPCI-GR740 development board. The note is available at: http://gaisler.com/GR740</t>
  </si>
  <si>
    <r>
      <rPr>
        <b/>
        <sz val="11"/>
        <color theme="1"/>
        <rFont val="Calibri"/>
        <scheme val="minor"/>
      </rPr>
      <t>Note:</t>
    </r>
    <r>
      <rPr>
        <sz val="11"/>
        <color theme="1"/>
        <rFont val="Calibri"/>
        <family val="2"/>
        <scheme val="minor"/>
      </rPr>
      <t xml:space="preserve"> This spreadsheet does not estimate IO power. Please refer to the GR740 Technical Note on </t>
    </r>
  </si>
  <si>
    <r>
      <rPr>
        <b/>
        <sz val="11"/>
        <color theme="1"/>
        <rFont val="Calibri"/>
        <scheme val="minor"/>
      </rPr>
      <t>Note:</t>
    </r>
    <r>
      <rPr>
        <sz val="11"/>
        <color theme="1"/>
        <rFont val="Calibri"/>
        <family val="2"/>
        <scheme val="minor"/>
      </rPr>
      <t xml:space="preserve"> The estimations given in this spreadsheet are not guraranteed to be suitable for any purpose.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</si>
</sst>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Calibri"/>
      <family val="2"/>
    </font>
    <font>
      <b/>
      <sz val="11"/>
      <color theme="1"/>
      <name val="Liberation Sans"/>
      <family val="2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6600"/>
        <bgColor rgb="FFFF6600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  <xf numFmtId="0" fontId="5" fillId="6" borderId="1" applyNumberFormat="0" applyAlignment="0" applyProtection="0"/>
    <xf numFmtId="0" fontId="6" fillId="7" borderId="2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0">
    <xf numFmtId="0" fontId="0" fillId="0" borderId="0" xfId="0"/>
    <xf numFmtId="0" fontId="0" fillId="8" borderId="0" xfId="0" applyFill="1"/>
    <xf numFmtId="0" fontId="4" fillId="5" borderId="1" xfId="4"/>
    <xf numFmtId="0" fontId="0" fillId="8" borderId="0" xfId="0" applyFill="1" applyAlignment="1">
      <alignment horizontal="left"/>
    </xf>
    <xf numFmtId="0" fontId="0" fillId="8" borderId="0" xfId="0" applyFill="1" applyProtection="1">
      <protection locked="0"/>
    </xf>
    <xf numFmtId="0" fontId="4" fillId="5" borderId="1" xfId="4" applyProtection="1">
      <protection locked="0"/>
    </xf>
    <xf numFmtId="0" fontId="4" fillId="5" borderId="3" xfId="4" applyBorder="1" applyProtection="1">
      <protection locked="0"/>
    </xf>
    <xf numFmtId="0" fontId="0" fillId="10" borderId="0" xfId="0" applyFill="1"/>
    <xf numFmtId="0" fontId="9" fillId="10" borderId="0" xfId="0" applyFont="1" applyFill="1"/>
    <xf numFmtId="0" fontId="0" fillId="11" borderId="0" xfId="0" applyFill="1"/>
    <xf numFmtId="0" fontId="9" fillId="11" borderId="0" xfId="0" applyFont="1" applyFill="1"/>
    <xf numFmtId="0" fontId="0" fillId="12" borderId="0" xfId="0" applyFill="1"/>
    <xf numFmtId="0" fontId="9" fillId="11" borderId="10" xfId="0" applyFont="1" applyFill="1" applyBorder="1"/>
    <xf numFmtId="0" fontId="0" fillId="11" borderId="10" xfId="0" applyFill="1" applyBorder="1"/>
    <xf numFmtId="0" fontId="4" fillId="5" borderId="1" xfId="4" applyAlignment="1">
      <alignment horizontal="center"/>
    </xf>
    <xf numFmtId="0" fontId="5" fillId="6" borderId="1" xfId="5" applyAlignment="1">
      <alignment horizontal="center"/>
    </xf>
    <xf numFmtId="0" fontId="5" fillId="6" borderId="4" xfId="5" applyBorder="1" applyAlignment="1">
      <alignment horizontal="center"/>
    </xf>
    <xf numFmtId="0" fontId="5" fillId="6" borderId="5" xfId="5" applyBorder="1" applyAlignment="1">
      <alignment horizontal="center"/>
    </xf>
    <xf numFmtId="0" fontId="5" fillId="6" borderId="6" xfId="5" applyBorder="1" applyAlignment="1">
      <alignment horizontal="center"/>
    </xf>
    <xf numFmtId="0" fontId="5" fillId="6" borderId="7" xfId="5" applyBorder="1" applyAlignment="1">
      <alignment horizontal="center"/>
    </xf>
    <xf numFmtId="0" fontId="5" fillId="6" borderId="8" xfId="5" applyBorder="1" applyAlignment="1">
      <alignment horizontal="center"/>
    </xf>
    <xf numFmtId="0" fontId="5" fillId="6" borderId="9" xfId="5" applyBorder="1" applyAlignment="1">
      <alignment horizontal="center"/>
    </xf>
    <xf numFmtId="2" fontId="10" fillId="7" borderId="2" xfId="6" applyNumberFormat="1" applyFont="1" applyAlignment="1">
      <alignment horizontal="center"/>
    </xf>
    <xf numFmtId="0" fontId="0" fillId="8" borderId="3" xfId="0" applyFill="1" applyBorder="1" applyAlignment="1">
      <alignment horizontal="left"/>
    </xf>
    <xf numFmtId="0" fontId="1" fillId="2" borderId="3" xfId="1" applyBorder="1" applyAlignment="1">
      <alignment horizontal="left"/>
    </xf>
    <xf numFmtId="0" fontId="0" fillId="9" borderId="3" xfId="0" applyFill="1" applyBorder="1" applyAlignment="1">
      <alignment horizontal="center" wrapText="1"/>
    </xf>
    <xf numFmtId="0" fontId="2" fillId="3" borderId="3" xfId="2" applyBorder="1" applyAlignment="1">
      <alignment horizontal="left"/>
    </xf>
    <xf numFmtId="0" fontId="3" fillId="4" borderId="3" xfId="3" applyBorder="1" applyAlignment="1">
      <alignment horizontal="left"/>
    </xf>
    <xf numFmtId="14" fontId="0" fillId="8" borderId="0" xfId="0" quotePrefix="1" applyNumberFormat="1" applyFill="1"/>
    <xf numFmtId="0" fontId="0" fillId="8" borderId="0" xfId="0" applyFill="1" applyAlignment="1">
      <alignment wrapText="1"/>
    </xf>
  </cellXfs>
  <cellStyles count="9">
    <cellStyle name="Beräkning" xfId="5" builtinId="22"/>
    <cellStyle name="Bra" xfId="1" builtinId="26"/>
    <cellStyle name="Felaktig" xfId="2" builtinId="27"/>
    <cellStyle name="Följd hyperlänk" xfId="8" builtinId="9" hidden="1"/>
    <cellStyle name="Hyperlänk" xfId="7" builtinId="8" hidden="1"/>
    <cellStyle name="Indata" xfId="4" builtinId="20"/>
    <cellStyle name="Kontrollcell" xfId="6" builtinId="23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Scroll" dx="22" fmlaLink="$D$16" horiz="1" max="100" page="10" val="100"/>
</file>

<file path=xl/ctrlProps/ctrlProp2.xml><?xml version="1.0" encoding="utf-8"?>
<formControlPr xmlns="http://schemas.microsoft.com/office/spreadsheetml/2009/9/main" objectType="Scroll" dx="22" fmlaLink="$D$17" horiz="1" max="100" page="10" val="0"/>
</file>

<file path=xl/ctrlProps/ctrlProp3.xml><?xml version="1.0" encoding="utf-8"?>
<formControlPr xmlns="http://schemas.microsoft.com/office/spreadsheetml/2009/9/main" objectType="Scroll" dx="22" fmlaLink="$D$18" horiz="1" max="100" page="10" val="0"/>
</file>

<file path=xl/ctrlProps/ctrlProp4.xml><?xml version="1.0" encoding="utf-8"?>
<formControlPr xmlns="http://schemas.microsoft.com/office/spreadsheetml/2009/9/main" objectType="Scroll" dx="22" fmlaLink="$D$19" horiz="1" max="100" page="10" val="0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370014</xdr:colOff>
      <xdr:row>0</xdr:row>
      <xdr:rowOff>0</xdr:rowOff>
    </xdr:from>
    <xdr:ext cx="7013330" cy="937629"/>
    <xdr:sp macro="" textlink="">
      <xdr:nvSpPr>
        <xdr:cNvPr id="2" name="Rectangle 1"/>
        <xdr:cNvSpPr/>
      </xdr:nvSpPr>
      <xdr:spPr>
        <a:xfrm>
          <a:off x="1589214" y="0"/>
          <a:ext cx="70133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GR740 Power Calculator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</xdr:colOff>
          <xdr:row>15</xdr:row>
          <xdr:rowOff>25400</xdr:rowOff>
        </xdr:from>
        <xdr:to>
          <xdr:col>6</xdr:col>
          <xdr:colOff>0</xdr:colOff>
          <xdr:row>15</xdr:row>
          <xdr:rowOff>177800</xdr:rowOff>
        </xdr:to>
        <xdr:sp macro="" textlink="">
          <xdr:nvSpPr>
            <xdr:cNvPr id="2056" name="Scroll Bar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</xdr:colOff>
          <xdr:row>16</xdr:row>
          <xdr:rowOff>25400</xdr:rowOff>
        </xdr:from>
        <xdr:to>
          <xdr:col>6</xdr:col>
          <xdr:colOff>0</xdr:colOff>
          <xdr:row>16</xdr:row>
          <xdr:rowOff>177800</xdr:rowOff>
        </xdr:to>
        <xdr:sp macro="" textlink="">
          <xdr:nvSpPr>
            <xdr:cNvPr id="2057" name="Scroll Bar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</xdr:colOff>
          <xdr:row>17</xdr:row>
          <xdr:rowOff>25400</xdr:rowOff>
        </xdr:from>
        <xdr:to>
          <xdr:col>6</xdr:col>
          <xdr:colOff>0</xdr:colOff>
          <xdr:row>18</xdr:row>
          <xdr:rowOff>0</xdr:rowOff>
        </xdr:to>
        <xdr:sp macro="" textlink="">
          <xdr:nvSpPr>
            <xdr:cNvPr id="2058" name="Scroll Bar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</xdr:colOff>
          <xdr:row>18</xdr:row>
          <xdr:rowOff>25400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2059" name="Scroll Bar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L11" sqref="L11:L18"/>
    </sheetView>
  </sheetViews>
  <sheetFormatPr baseColWidth="10" defaultColWidth="8.83203125" defaultRowHeight="14" x14ac:dyDescent="0"/>
  <sheetData>
    <row r="1" spans="1:12">
      <c r="A1" t="s">
        <v>0</v>
      </c>
      <c r="B1" t="s">
        <v>1</v>
      </c>
      <c r="C1" t="s">
        <v>2</v>
      </c>
      <c r="D1" t="s">
        <v>5</v>
      </c>
      <c r="E1" t="s">
        <v>14</v>
      </c>
      <c r="F1" t="s">
        <v>27</v>
      </c>
      <c r="G1" t="s">
        <v>28</v>
      </c>
    </row>
    <row r="2" spans="1:12">
      <c r="A2">
        <v>1.2</v>
      </c>
      <c r="B2">
        <v>2.5</v>
      </c>
      <c r="C2" t="s">
        <v>3</v>
      </c>
      <c r="D2" t="s">
        <v>3</v>
      </c>
      <c r="E2">
        <v>25</v>
      </c>
      <c r="F2" t="s">
        <v>3</v>
      </c>
      <c r="G2" t="s">
        <v>79</v>
      </c>
    </row>
    <row r="3" spans="1:12">
      <c r="C3" t="s">
        <v>4</v>
      </c>
      <c r="D3" t="s">
        <v>4</v>
      </c>
      <c r="F3" t="s">
        <v>4</v>
      </c>
      <c r="G3" t="s">
        <v>29</v>
      </c>
    </row>
    <row r="4" spans="1:12">
      <c r="G4" t="s">
        <v>30</v>
      </c>
    </row>
    <row r="9" spans="1:12">
      <c r="A9" t="s">
        <v>36</v>
      </c>
      <c r="B9" t="s">
        <v>37</v>
      </c>
      <c r="C9" t="s">
        <v>8</v>
      </c>
      <c r="D9" t="s">
        <v>76</v>
      </c>
      <c r="F9" t="s">
        <v>34</v>
      </c>
      <c r="G9" t="s">
        <v>35</v>
      </c>
      <c r="H9" t="s">
        <v>78</v>
      </c>
      <c r="I9" t="s">
        <v>91</v>
      </c>
    </row>
    <row r="10" spans="1:12">
      <c r="A10">
        <f>COUNTIF(Calculator!D13,"Enabled")</f>
        <v>0</v>
      </c>
      <c r="B10">
        <f>COUNTIF(Calculator!D14,"Enabled")</f>
        <v>0</v>
      </c>
      <c r="C10">
        <f>SUM(Calculator!D16:D19)/100</f>
        <v>1</v>
      </c>
      <c r="D10">
        <f>Calculator!D9</f>
        <v>250</v>
      </c>
      <c r="F10">
        <f>COUNTIF(Calculator!D22:E29,"Enabled")</f>
        <v>8</v>
      </c>
      <c r="G10">
        <f>COUNTIF(Calculator!E22:F29,"Connected")</f>
        <v>0</v>
      </c>
      <c r="H10">
        <f>COUNTIF(Calculator!F22:G29,"Transferring")</f>
        <v>8</v>
      </c>
      <c r="I10">
        <f>Calculator!E9</f>
        <v>400</v>
      </c>
      <c r="K10" t="s">
        <v>80</v>
      </c>
      <c r="L10">
        <v>1</v>
      </c>
    </row>
    <row r="11" spans="1:12">
      <c r="K11" t="s">
        <v>81</v>
      </c>
      <c r="L11">
        <f>IF(Calculator!D22="Enabled",($C$22 + IF(Calculator!F22="Transferring",$C$23*$I$10+$C$24,0) + IF(Calculator!F22="Connected",$C$24,0)),0)</f>
        <v>39.071033059129</v>
      </c>
    </row>
    <row r="12" spans="1:12">
      <c r="A12" t="s">
        <v>74</v>
      </c>
      <c r="K12" t="s">
        <v>82</v>
      </c>
      <c r="L12">
        <f>IF(Calculator!D23="Enabled",($C$22 + IF(Calculator!F23="Transferring",$C$23*$I$10+$C$24,0) + IF(Calculator!F23="Connected",$C$24,0)),0)</f>
        <v>39.071033059129</v>
      </c>
    </row>
    <row r="13" spans="1:12">
      <c r="A13" t="s">
        <v>75</v>
      </c>
      <c r="B13" t="s">
        <v>77</v>
      </c>
      <c r="K13" t="s">
        <v>83</v>
      </c>
      <c r="L13">
        <f>IF(Calculator!D24="Enabled",($C$22 + IF(Calculator!F24="Transferring",$C$23*$I$10+$C$24,0) + IF(Calculator!F24="Connected",$C$24,0)),0)</f>
        <v>39.071033059129</v>
      </c>
    </row>
    <row r="14" spans="1:12">
      <c r="A14">
        <f>$C$33+($C$34+IF($A$10=1,$C$35,0)+IF($B$10=1,$C$36,0)+$C$37*$C$10)*($D$10/250)</f>
        <v>502.71582724999996</v>
      </c>
      <c r="B14">
        <f>$C$21+SUM(L11:L18)</f>
        <v>465.90701447303201</v>
      </c>
      <c r="K14" t="s">
        <v>84</v>
      </c>
      <c r="L14">
        <f>IF(Calculator!D25="Enabled",($C$22 + IF(Calculator!F25="Transferring",$C$23*$I$10+$C$24,0) + IF(Calculator!F25="Connected",$C$24,0)),0)</f>
        <v>39.071033059129</v>
      </c>
    </row>
    <row r="15" spans="1:12">
      <c r="K15" t="s">
        <v>85</v>
      </c>
      <c r="L15">
        <f>IF(Calculator!D26="Enabled",($C$22 + IF(Calculator!F26="Transferring",$C$23*$I$10+$C$24,0) + IF(Calculator!F26="Connected",$C$24,0)),0)</f>
        <v>39.071033059129</v>
      </c>
    </row>
    <row r="16" spans="1:12" ht="15">
      <c r="A16" s="7"/>
      <c r="B16" s="8" t="s">
        <v>38</v>
      </c>
      <c r="C16" s="7"/>
      <c r="D16" s="7"/>
      <c r="E16" s="7"/>
      <c r="F16" s="7"/>
      <c r="G16" s="7"/>
      <c r="K16" t="s">
        <v>86</v>
      </c>
      <c r="L16">
        <f>IF(Calculator!D27="Enabled",($C$22 + IF(Calculator!F27="Transferring",$C$23*$I$10+$C$24,0) + IF(Calculator!F27="Connected",$C$24,0)),0)</f>
        <v>39.071033059129</v>
      </c>
    </row>
    <row r="17" spans="1:12" ht="15">
      <c r="A17" s="9"/>
      <c r="B17" s="10"/>
      <c r="C17" s="9"/>
      <c r="D17" s="9"/>
      <c r="E17" s="9"/>
      <c r="F17" s="9"/>
      <c r="G17" s="9"/>
      <c r="K17" t="s">
        <v>87</v>
      </c>
      <c r="L17">
        <f>IF(Calculator!D28="Enabled",($C$22 + IF(Calculator!F28="Transferring",$C$23*$I$10+$C$24,0) + IF(Calculator!F28="Connected",$C$24,0)),0)</f>
        <v>39.071033059129</v>
      </c>
    </row>
    <row r="18" spans="1:12">
      <c r="A18" s="9"/>
      <c r="B18" s="11" t="s">
        <v>63</v>
      </c>
      <c r="C18" s="9"/>
      <c r="D18" s="9"/>
      <c r="E18" s="9"/>
      <c r="F18" s="9"/>
      <c r="G18" s="9"/>
      <c r="K18" t="s">
        <v>88</v>
      </c>
      <c r="L18">
        <f>IF(Calculator!D29="Enabled",($C$22 + IF(Calculator!F29="Transferring",$C$23*$I$10+$C$24,0) + IF(Calculator!F29="Connected",$C$24,0)),0)</f>
        <v>39.071033059129</v>
      </c>
    </row>
    <row r="19" spans="1:12">
      <c r="A19" s="9"/>
      <c r="B19" s="9"/>
      <c r="C19" s="9"/>
      <c r="D19" s="9"/>
      <c r="E19" s="9"/>
      <c r="F19" s="9"/>
      <c r="G19" s="9"/>
    </row>
    <row r="20" spans="1:12" ht="15">
      <c r="A20" s="9"/>
      <c r="B20" s="12" t="s">
        <v>39</v>
      </c>
      <c r="C20" s="12" t="s">
        <v>40</v>
      </c>
      <c r="D20" s="9"/>
      <c r="E20" s="12" t="s">
        <v>41</v>
      </c>
      <c r="F20" s="12" t="s">
        <v>42</v>
      </c>
      <c r="G20" s="9"/>
    </row>
    <row r="21" spans="1:12">
      <c r="A21" s="9"/>
      <c r="B21" s="13" t="s">
        <v>64</v>
      </c>
      <c r="C21" s="13">
        <v>153.33875</v>
      </c>
      <c r="D21" s="9"/>
      <c r="E21" s="13" t="s">
        <v>31</v>
      </c>
      <c r="F21" s="13" t="s">
        <v>43</v>
      </c>
      <c r="G21" s="9"/>
    </row>
    <row r="22" spans="1:12">
      <c r="A22" s="9"/>
      <c r="B22" s="13" t="s">
        <v>65</v>
      </c>
      <c r="C22" s="13">
        <v>32.07750884</v>
      </c>
      <c r="D22" s="9"/>
      <c r="E22" s="13" t="s">
        <v>44</v>
      </c>
      <c r="F22" s="13" t="s">
        <v>45</v>
      </c>
      <c r="G22" s="9"/>
    </row>
    <row r="23" spans="1:12">
      <c r="A23" s="9"/>
      <c r="B23" s="13" t="s">
        <v>66</v>
      </c>
      <c r="C23" s="13">
        <v>9.2472726944000001E-3</v>
      </c>
      <c r="D23" s="9"/>
      <c r="E23" s="13" t="s">
        <v>46</v>
      </c>
      <c r="F23" s="13" t="s">
        <v>47</v>
      </c>
      <c r="G23" s="9"/>
    </row>
    <row r="24" spans="1:12">
      <c r="A24" s="9"/>
      <c r="B24" s="13" t="s">
        <v>67</v>
      </c>
      <c r="C24" s="13">
        <v>3.2946151413690004</v>
      </c>
      <c r="D24" s="9"/>
      <c r="E24" s="9"/>
      <c r="F24" s="9"/>
      <c r="G24" s="9"/>
    </row>
    <row r="25" spans="1:12">
      <c r="A25" s="9"/>
      <c r="B25" s="9"/>
      <c r="C25" s="9"/>
      <c r="D25" s="9"/>
      <c r="E25" s="9"/>
      <c r="F25" s="9"/>
      <c r="G25" s="9"/>
    </row>
    <row r="26" spans="1:12">
      <c r="A26" s="9"/>
      <c r="B26" s="9"/>
      <c r="C26" s="9"/>
      <c r="D26" s="9"/>
      <c r="E26" s="9"/>
      <c r="F26" s="9"/>
      <c r="G26" s="9"/>
    </row>
    <row r="28" spans="1:12" ht="15">
      <c r="A28" s="7"/>
      <c r="B28" s="8" t="s">
        <v>48</v>
      </c>
      <c r="C28" s="7"/>
      <c r="D28" s="7"/>
      <c r="E28" s="7"/>
      <c r="F28" s="7"/>
      <c r="G28" s="7"/>
      <c r="H28" s="7"/>
      <c r="I28" s="8" t="s">
        <v>49</v>
      </c>
      <c r="J28" s="7"/>
      <c r="K28" s="7"/>
    </row>
    <row r="29" spans="1:1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2">
      <c r="A30" s="9"/>
      <c r="B30" s="11" t="s">
        <v>68</v>
      </c>
      <c r="C30" s="9"/>
      <c r="D30" s="9"/>
      <c r="E30" s="9"/>
      <c r="F30" s="9"/>
      <c r="G30" s="9"/>
      <c r="H30" s="9"/>
      <c r="I30" s="9" t="s">
        <v>50</v>
      </c>
      <c r="J30" s="9"/>
      <c r="K30" s="9"/>
    </row>
    <row r="31" spans="1:1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2" ht="15">
      <c r="A32" s="9"/>
      <c r="B32" s="12" t="s">
        <v>39</v>
      </c>
      <c r="C32" s="12" t="s">
        <v>40</v>
      </c>
      <c r="D32" s="9"/>
      <c r="E32" s="12" t="s">
        <v>41</v>
      </c>
      <c r="F32" s="12" t="s">
        <v>42</v>
      </c>
      <c r="G32" s="9"/>
      <c r="H32" s="9"/>
      <c r="I32" s="9"/>
      <c r="J32" s="9"/>
      <c r="K32" s="9"/>
    </row>
    <row r="33" spans="1:11">
      <c r="A33" s="9"/>
      <c r="B33" s="13" t="s">
        <v>69</v>
      </c>
      <c r="C33" s="13">
        <v>41.020158530762146</v>
      </c>
      <c r="D33" s="9"/>
      <c r="E33" s="13" t="s">
        <v>6</v>
      </c>
      <c r="F33" s="13" t="s">
        <v>51</v>
      </c>
      <c r="G33" s="9"/>
      <c r="H33" s="9"/>
      <c r="I33" s="9"/>
      <c r="J33" s="9" t="s">
        <v>52</v>
      </c>
      <c r="K33" s="9" t="s">
        <v>53</v>
      </c>
    </row>
    <row r="34" spans="1:11">
      <c r="A34" s="9"/>
      <c r="B34" s="13" t="s">
        <v>70</v>
      </c>
      <c r="C34" s="13">
        <v>280.84217771923784</v>
      </c>
      <c r="D34" s="9"/>
      <c r="E34" s="13" t="s">
        <v>7</v>
      </c>
      <c r="F34" s="13" t="s">
        <v>54</v>
      </c>
      <c r="G34" s="9"/>
      <c r="H34" s="9"/>
      <c r="I34" s="9" t="s">
        <v>55</v>
      </c>
      <c r="J34" s="9">
        <v>7.4749999999999996</v>
      </c>
      <c r="K34" s="9">
        <v>8.9699999999999989</v>
      </c>
    </row>
    <row r="35" spans="1:11">
      <c r="A35" s="9"/>
      <c r="B35" s="13" t="s">
        <v>71</v>
      </c>
      <c r="C35" s="13">
        <v>32.108574057117494</v>
      </c>
      <c r="D35" s="9"/>
      <c r="E35" s="13" t="s">
        <v>56</v>
      </c>
      <c r="F35" s="13" t="s">
        <v>57</v>
      </c>
      <c r="G35" s="9"/>
      <c r="H35" s="9"/>
      <c r="I35" s="9"/>
      <c r="J35" s="9"/>
      <c r="K35" s="9"/>
    </row>
    <row r="36" spans="1:11">
      <c r="A36" s="9"/>
      <c r="B36" s="13" t="s">
        <v>72</v>
      </c>
      <c r="C36" s="13">
        <v>102.16836982882199</v>
      </c>
      <c r="D36" s="9"/>
      <c r="E36" s="13" t="s">
        <v>58</v>
      </c>
      <c r="F36" s="13" t="s">
        <v>59</v>
      </c>
      <c r="G36" s="9"/>
      <c r="H36" s="9"/>
      <c r="I36" s="9" t="s">
        <v>60</v>
      </c>
      <c r="J36" s="9">
        <v>41.020158530762146</v>
      </c>
      <c r="K36" s="9"/>
    </row>
    <row r="37" spans="1:11">
      <c r="A37" s="9"/>
      <c r="B37" s="13" t="s">
        <v>73</v>
      </c>
      <c r="C37" s="13">
        <v>180.85349099999999</v>
      </c>
      <c r="D37" s="9"/>
      <c r="E37" s="9"/>
      <c r="F37" s="9"/>
      <c r="G37" s="9"/>
      <c r="H37" s="9"/>
      <c r="I37" s="9" t="s">
        <v>61</v>
      </c>
      <c r="J37" s="9">
        <v>8.9699999999999989</v>
      </c>
      <c r="K37" s="9"/>
    </row>
    <row r="38" spans="1:11">
      <c r="A38" s="9"/>
      <c r="B38" s="9"/>
      <c r="C38" s="9"/>
      <c r="D38" s="9"/>
      <c r="E38" s="9"/>
      <c r="F38" s="9"/>
      <c r="G38" s="9"/>
      <c r="H38" s="9"/>
      <c r="I38" s="9" t="s">
        <v>62</v>
      </c>
      <c r="J38" s="9">
        <v>32.050158530762147</v>
      </c>
      <c r="K38" s="9"/>
    </row>
    <row r="39" spans="1:1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0"/>
  <sheetViews>
    <sheetView tabSelected="1" workbookViewId="0">
      <selection activeCell="K39" sqref="K39"/>
    </sheetView>
  </sheetViews>
  <sheetFormatPr baseColWidth="10" defaultColWidth="8.83203125" defaultRowHeight="14" x14ac:dyDescent="0"/>
  <cols>
    <col min="4" max="4" width="8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8" t="s">
        <v>92</v>
      </c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25" t="s">
        <v>11</v>
      </c>
      <c r="C6" s="25" t="s">
        <v>10</v>
      </c>
      <c r="D6" s="25" t="s">
        <v>9</v>
      </c>
      <c r="E6" s="25" t="s">
        <v>12</v>
      </c>
      <c r="F6" s="25" t="s">
        <v>13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25"/>
      <c r="C7" s="25"/>
      <c r="D7" s="25"/>
      <c r="E7" s="25"/>
      <c r="F7" s="2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"/>
      <c r="B8" s="25"/>
      <c r="C8" s="25"/>
      <c r="D8" s="25"/>
      <c r="E8" s="25"/>
      <c r="F8" s="2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>
      <c r="A9" s="1"/>
      <c r="B9" s="6">
        <v>1.2</v>
      </c>
      <c r="C9" s="6">
        <v>2.5</v>
      </c>
      <c r="D9" s="6">
        <v>250</v>
      </c>
      <c r="E9" s="6">
        <v>400</v>
      </c>
      <c r="F9" s="6">
        <v>25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5" t="s">
        <v>89</v>
      </c>
      <c r="L10" s="15"/>
      <c r="M10" s="16" t="s">
        <v>90</v>
      </c>
      <c r="N10" s="17"/>
      <c r="O10" s="1"/>
      <c r="P10" s="1"/>
      <c r="Q10" s="1"/>
      <c r="R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5"/>
      <c r="L11" s="15"/>
      <c r="M11" s="18"/>
      <c r="N11" s="19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5"/>
      <c r="L12" s="15"/>
      <c r="M12" s="18"/>
      <c r="N12" s="19"/>
      <c r="O12" s="1"/>
      <c r="P12" s="1"/>
      <c r="Q12" s="1"/>
      <c r="R12" s="1"/>
    </row>
    <row r="13" spans="1:18" ht="15" thickBot="1">
      <c r="A13" s="1"/>
      <c r="B13" s="27" t="s">
        <v>6</v>
      </c>
      <c r="C13" s="27"/>
      <c r="D13" s="5" t="s">
        <v>4</v>
      </c>
      <c r="E13" s="1"/>
      <c r="F13" s="1"/>
      <c r="G13" s="1"/>
      <c r="H13" s="1"/>
      <c r="I13" s="1"/>
      <c r="J13" s="1"/>
      <c r="K13" s="15"/>
      <c r="L13" s="15"/>
      <c r="M13" s="20"/>
      <c r="N13" s="21"/>
      <c r="O13" s="1"/>
      <c r="P13" s="1"/>
      <c r="Q13" s="1"/>
      <c r="R13" s="1"/>
    </row>
    <row r="14" spans="1:18" ht="16" thickTop="1" thickBot="1">
      <c r="A14" s="1"/>
      <c r="B14" s="27" t="s">
        <v>7</v>
      </c>
      <c r="C14" s="27"/>
      <c r="D14" s="5" t="s">
        <v>4</v>
      </c>
      <c r="E14" s="1"/>
      <c r="F14" s="1"/>
      <c r="G14" s="1"/>
      <c r="H14" s="1"/>
      <c r="I14" s="1"/>
      <c r="J14" s="1"/>
      <c r="K14" s="22">
        <f>Internals!A14</f>
        <v>502.71582724999996</v>
      </c>
      <c r="L14" s="22"/>
      <c r="M14" s="22">
        <f>Internals!B14</f>
        <v>465.90701447303201</v>
      </c>
      <c r="N14" s="22"/>
      <c r="O14" s="1"/>
      <c r="P14" s="1"/>
      <c r="Q14" s="1"/>
      <c r="R14" s="1"/>
    </row>
    <row r="15" spans="1:18" ht="16" thickTop="1" thickBot="1">
      <c r="A15" s="1"/>
      <c r="B15" s="3"/>
      <c r="C15" s="3"/>
      <c r="D15" s="4"/>
      <c r="E15" s="1"/>
      <c r="F15" s="1"/>
      <c r="G15" s="1"/>
      <c r="H15" s="1"/>
      <c r="I15" s="1"/>
      <c r="J15" s="1"/>
      <c r="K15" s="22"/>
      <c r="L15" s="22"/>
      <c r="M15" s="22"/>
      <c r="N15" s="22"/>
      <c r="O15" s="1"/>
      <c r="P15" s="1"/>
      <c r="Q15" s="1"/>
      <c r="R15" s="1"/>
    </row>
    <row r="16" spans="1:18" ht="16" thickTop="1" thickBot="1">
      <c r="A16" s="1"/>
      <c r="B16" s="26" t="s">
        <v>16</v>
      </c>
      <c r="C16" s="26"/>
      <c r="D16" s="2">
        <v>100</v>
      </c>
      <c r="E16" s="1"/>
      <c r="F16" s="1"/>
      <c r="G16" s="1"/>
      <c r="H16" s="1"/>
      <c r="I16" s="1"/>
      <c r="J16" s="1"/>
      <c r="K16" s="22"/>
      <c r="L16" s="22"/>
      <c r="M16" s="22"/>
      <c r="N16" s="22"/>
      <c r="O16" s="1"/>
      <c r="P16" s="1"/>
      <c r="Q16" s="1"/>
      <c r="R16" s="1"/>
    </row>
    <row r="17" spans="1:18" ht="15" thickTop="1">
      <c r="A17" s="1"/>
      <c r="B17" s="26" t="s">
        <v>17</v>
      </c>
      <c r="C17" s="26"/>
      <c r="D17" s="2"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>
      <c r="A18" s="1"/>
      <c r="B18" s="26" t="s">
        <v>18</v>
      </c>
      <c r="C18" s="26"/>
      <c r="D18" s="2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>
      <c r="A19" s="1"/>
      <c r="B19" s="26" t="s">
        <v>19</v>
      </c>
      <c r="C19" s="26"/>
      <c r="D19" s="2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>
      <c r="A21" s="1"/>
      <c r="B21" s="1"/>
      <c r="C21" s="1"/>
      <c r="D21" s="23" t="s">
        <v>32</v>
      </c>
      <c r="E21" s="23"/>
      <c r="F21" s="23" t="s">
        <v>33</v>
      </c>
      <c r="G21" s="2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>
      <c r="A22" s="1"/>
      <c r="B22" s="24" t="s">
        <v>15</v>
      </c>
      <c r="C22" s="24"/>
      <c r="D22" s="14" t="s">
        <v>3</v>
      </c>
      <c r="E22" s="14"/>
      <c r="F22" s="14" t="s">
        <v>79</v>
      </c>
      <c r="G22" s="14"/>
      <c r="H22" s="1"/>
      <c r="I22" s="1"/>
      <c r="J22" s="29"/>
      <c r="K22" s="1"/>
      <c r="L22" s="1"/>
      <c r="M22" s="1"/>
      <c r="N22" s="1"/>
      <c r="O22" s="1"/>
      <c r="P22" s="1"/>
      <c r="Q22" s="1"/>
      <c r="R22" s="1"/>
    </row>
    <row r="23" spans="1:18">
      <c r="A23" s="1"/>
      <c r="B23" s="24" t="s">
        <v>20</v>
      </c>
      <c r="C23" s="24"/>
      <c r="D23" s="14" t="s">
        <v>3</v>
      </c>
      <c r="E23" s="14"/>
      <c r="F23" s="14" t="s">
        <v>79</v>
      </c>
      <c r="G23" s="1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>
      <c r="A24" s="1"/>
      <c r="B24" s="24" t="s">
        <v>21</v>
      </c>
      <c r="C24" s="24"/>
      <c r="D24" s="14" t="s">
        <v>3</v>
      </c>
      <c r="E24" s="14"/>
      <c r="F24" s="14" t="s">
        <v>79</v>
      </c>
      <c r="G24" s="1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>
      <c r="A25" s="1"/>
      <c r="B25" s="24" t="s">
        <v>22</v>
      </c>
      <c r="C25" s="24"/>
      <c r="D25" s="14" t="s">
        <v>3</v>
      </c>
      <c r="E25" s="14"/>
      <c r="F25" s="14" t="s">
        <v>79</v>
      </c>
      <c r="G25" s="1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>
      <c r="A26" s="1"/>
      <c r="B26" s="24" t="s">
        <v>23</v>
      </c>
      <c r="C26" s="24"/>
      <c r="D26" s="14" t="s">
        <v>3</v>
      </c>
      <c r="E26" s="14"/>
      <c r="F26" s="14" t="s">
        <v>79</v>
      </c>
      <c r="G26" s="1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A27" s="1"/>
      <c r="B27" s="24" t="s">
        <v>24</v>
      </c>
      <c r="C27" s="24"/>
      <c r="D27" s="14" t="s">
        <v>3</v>
      </c>
      <c r="E27" s="14"/>
      <c r="F27" s="14" t="s">
        <v>79</v>
      </c>
      <c r="G27" s="1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>
      <c r="A28" s="1"/>
      <c r="B28" s="24" t="s">
        <v>25</v>
      </c>
      <c r="C28" s="24"/>
      <c r="D28" s="14" t="s">
        <v>3</v>
      </c>
      <c r="E28" s="14"/>
      <c r="F28" s="14" t="s">
        <v>79</v>
      </c>
      <c r="G28" s="1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24" t="s">
        <v>26</v>
      </c>
      <c r="C29" s="24"/>
      <c r="D29" s="14" t="s">
        <v>3</v>
      </c>
      <c r="E29" s="14"/>
      <c r="F29" s="14" t="s">
        <v>79</v>
      </c>
      <c r="G29" s="1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t="s">
        <v>95</v>
      </c>
    </row>
    <row r="37" spans="1:18">
      <c r="A37" t="s">
        <v>93</v>
      </c>
    </row>
    <row r="38" spans="1:18">
      <c r="A38" t="s">
        <v>94</v>
      </c>
    </row>
    <row r="40" spans="1:18">
      <c r="A40" t="s">
        <v>96</v>
      </c>
    </row>
  </sheetData>
  <mergeCells count="41">
    <mergeCell ref="B19:C19"/>
    <mergeCell ref="B22:C22"/>
    <mergeCell ref="B23:C23"/>
    <mergeCell ref="B24:C24"/>
    <mergeCell ref="D6:D8"/>
    <mergeCell ref="E6:E8"/>
    <mergeCell ref="F6:F8"/>
    <mergeCell ref="B17:C17"/>
    <mergeCell ref="B18:C18"/>
    <mergeCell ref="B6:B8"/>
    <mergeCell ref="C6:C8"/>
    <mergeCell ref="B13:C13"/>
    <mergeCell ref="B14:C14"/>
    <mergeCell ref="B16:C16"/>
    <mergeCell ref="B25:C25"/>
    <mergeCell ref="B26:C26"/>
    <mergeCell ref="B27:C27"/>
    <mergeCell ref="B28:C28"/>
    <mergeCell ref="B29:C29"/>
    <mergeCell ref="D21:E21"/>
    <mergeCell ref="F21:G21"/>
    <mergeCell ref="D22:E22"/>
    <mergeCell ref="D23:E23"/>
    <mergeCell ref="D24:E24"/>
    <mergeCell ref="D26:E26"/>
    <mergeCell ref="D27:E27"/>
    <mergeCell ref="D28:E28"/>
    <mergeCell ref="D29:E29"/>
    <mergeCell ref="F22:G22"/>
    <mergeCell ref="F23:G23"/>
    <mergeCell ref="F24:G24"/>
    <mergeCell ref="F25:G25"/>
    <mergeCell ref="F26:G26"/>
    <mergeCell ref="F27:G27"/>
    <mergeCell ref="D25:E25"/>
    <mergeCell ref="F28:G28"/>
    <mergeCell ref="F29:G29"/>
    <mergeCell ref="K10:L13"/>
    <mergeCell ref="M10:N13"/>
    <mergeCell ref="K14:L16"/>
    <mergeCell ref="M14:N16"/>
  </mergeCells>
  <dataValidations count="9">
    <dataValidation type="list" allowBlank="1" showInputMessage="1" showErrorMessage="1" sqref="B9">
      <formula1>VCORE_list</formula1>
    </dataValidation>
    <dataValidation type="list" allowBlank="1" showInputMessage="1" showErrorMessage="1" sqref="C9">
      <formula1>VLVDS_list</formula1>
    </dataValidation>
    <dataValidation type="list" allowBlank="1" showInputMessage="1" showErrorMessage="1" sqref="D13">
      <formula1>DSU_list</formula1>
    </dataValidation>
    <dataValidation type="list" allowBlank="1" showInputMessage="1" showErrorMessage="1" sqref="D14:D15">
      <formula1>SPWRTR_list</formula1>
    </dataValidation>
    <dataValidation type="decimal" allowBlank="1" showInputMessage="1" showErrorMessage="1" sqref="D9">
      <formula1>0</formula1>
      <formula2>250</formula2>
    </dataValidation>
    <dataValidation type="decimal" allowBlank="1" showInputMessage="1" showErrorMessage="1" sqref="E9">
      <formula1>0</formula1>
      <formula2>400</formula2>
    </dataValidation>
    <dataValidation type="list" allowBlank="1" showInputMessage="1" showErrorMessage="1" sqref="F9">
      <formula1>TEMP_list</formula1>
    </dataValidation>
    <dataValidation type="list" allowBlank="1" showInputMessage="1" showErrorMessage="1" sqref="D22:D29">
      <formula1>SPW1_list</formula1>
    </dataValidation>
    <dataValidation type="list" allowBlank="1" showInputMessage="1" showErrorMessage="1" sqref="F22:F29">
      <formula1>SPW2_list</formula1>
    </dataValidation>
  </dataValidations>
  <pageMargins left="0.7" right="0.7" top="0.75" bottom="0.75" header="0.3" footer="0.3"/>
  <pageSetup paperSize="9" orientation="portrait" horizontalDpi="1200" verticalDpi="120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3" name="Scroll Bar 8">
              <controlPr locked="0" defaultSize="0" autoPict="0">
                <anchor moveWithCells="1">
                  <from>
                    <xdr:col>4</xdr:col>
                    <xdr:colOff>63500</xdr:colOff>
                    <xdr:row>15</xdr:row>
                    <xdr:rowOff>25400</xdr:rowOff>
                  </from>
                  <to>
                    <xdr:col>6</xdr:col>
                    <xdr:colOff>0</xdr:colOff>
                    <xdr:row>15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7" r:id="rId4" name="Scroll Bar 9">
              <controlPr locked="0" defaultSize="0" autoPict="0">
                <anchor moveWithCells="1">
                  <from>
                    <xdr:col>4</xdr:col>
                    <xdr:colOff>63500</xdr:colOff>
                    <xdr:row>16</xdr:row>
                    <xdr:rowOff>25400</xdr:rowOff>
                  </from>
                  <to>
                    <xdr:col>6</xdr:col>
                    <xdr:colOff>0</xdr:colOff>
                    <xdr:row>16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8" r:id="rId5" name="Scroll Bar 10">
              <controlPr locked="0" defaultSize="0" autoPict="0">
                <anchor moveWithCells="1">
                  <from>
                    <xdr:col>4</xdr:col>
                    <xdr:colOff>63500</xdr:colOff>
                    <xdr:row>17</xdr:row>
                    <xdr:rowOff>25400</xdr:rowOff>
                  </from>
                  <to>
                    <xdr:col>6</xdr:col>
                    <xdr:colOff>0</xdr:colOff>
                    <xdr:row>18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9" r:id="rId6" name="Scroll Bar 11">
              <controlPr locked="0" defaultSize="0" autoPict="0">
                <anchor moveWithCells="1">
                  <from>
                    <xdr:col>4</xdr:col>
                    <xdr:colOff>63500</xdr:colOff>
                    <xdr:row>18</xdr:row>
                    <xdr:rowOff>25400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Internals</vt:lpstr>
      <vt:lpstr>Calculator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</dc:creator>
  <cp:lastModifiedBy>Jan Andersson</cp:lastModifiedBy>
  <dcterms:created xsi:type="dcterms:W3CDTF">2017-01-18T15:07:20Z</dcterms:created>
  <dcterms:modified xsi:type="dcterms:W3CDTF">2017-02-24T22:21:41Z</dcterms:modified>
</cp:coreProperties>
</file>